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minliveunc-my.sharepoint.com/personal/tjd88_ad_unc_edu/Documents/Desktop/"/>
    </mc:Choice>
  </mc:AlternateContent>
  <xr:revisionPtr revIDLastSave="0" documentId="8_{0F784E61-3CD3-415B-815D-765F484692F6}" xr6:coauthVersionLast="47" xr6:coauthVersionMax="47" xr10:uidLastSave="{00000000-0000-0000-0000-000000000000}"/>
  <bookViews>
    <workbookView xWindow="2115" yWindow="405" windowWidth="22065" windowHeight="19920" xr2:uid="{00000000-000D-0000-FFFF-FFFF00000000}"/>
  </bookViews>
  <sheets>
    <sheet name="Original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H47" i="1"/>
  <c r="R9" i="1" l="1"/>
  <c r="R10" i="1"/>
  <c r="R11" i="1"/>
  <c r="R12" i="1"/>
  <c r="R13" i="1"/>
  <c r="R14" i="1"/>
  <c r="R15" i="1"/>
  <c r="R16" i="1"/>
  <c r="Q9" i="1"/>
  <c r="Q10" i="1"/>
  <c r="Q11" i="1"/>
  <c r="Q12" i="1"/>
  <c r="Q13" i="1"/>
  <c r="Q14" i="1"/>
  <c r="Q15" i="1"/>
  <c r="Q16" i="1"/>
  <c r="O9" i="1"/>
  <c r="O10" i="1"/>
  <c r="T10" i="1" s="1"/>
  <c r="O11" i="1"/>
  <c r="T11" i="1" s="1"/>
  <c r="O12" i="1"/>
  <c r="T12" i="1" s="1"/>
  <c r="O13" i="1"/>
  <c r="O14" i="1"/>
  <c r="T14" i="1" s="1"/>
  <c r="O15" i="1"/>
  <c r="T15" i="1" s="1"/>
  <c r="O16" i="1"/>
  <c r="T16" i="1" s="1"/>
  <c r="H41" i="1"/>
  <c r="C10" i="1"/>
  <c r="F10" i="1" s="1"/>
  <c r="G10" i="1" s="1"/>
  <c r="C9" i="1"/>
  <c r="F9" i="1" s="1"/>
  <c r="G9" i="1" s="1"/>
  <c r="C8" i="1"/>
  <c r="F8" i="1" s="1"/>
  <c r="G8" i="1" s="1"/>
  <c r="C7" i="1"/>
  <c r="C6" i="1"/>
  <c r="F11" i="1"/>
  <c r="G11" i="1" s="1"/>
  <c r="F12" i="1"/>
  <c r="G12" i="1" s="1"/>
  <c r="F13" i="1"/>
  <c r="G13" i="1" s="1"/>
  <c r="F14" i="1"/>
  <c r="G14" i="1" s="1"/>
  <c r="F15" i="1"/>
  <c r="H21" i="1"/>
  <c r="H26" i="1"/>
  <c r="R8" i="1"/>
  <c r="O8" i="1"/>
  <c r="T9" i="1"/>
  <c r="Q8" i="1"/>
  <c r="S7" i="1"/>
  <c r="R7" i="1"/>
  <c r="Q7" i="1"/>
  <c r="O7" i="1"/>
  <c r="T13" i="1" l="1"/>
  <c r="H12" i="1"/>
  <c r="H13" i="1"/>
  <c r="H11" i="1"/>
  <c r="G15" i="1"/>
  <c r="H15" i="1" s="1"/>
  <c r="H10" i="1"/>
  <c r="T8" i="1"/>
  <c r="H9" i="1"/>
  <c r="H8" i="1"/>
  <c r="H14" i="1"/>
  <c r="T7" i="1"/>
  <c r="T17" i="1" l="1"/>
  <c r="D28" i="1" s="1"/>
  <c r="H31" i="1" s="1"/>
  <c r="F7" i="1"/>
  <c r="G7" i="1" s="1"/>
  <c r="H7" i="1" l="1"/>
  <c r="F6" i="1" l="1"/>
  <c r="G6" i="1" s="1"/>
  <c r="F16" i="1" l="1"/>
  <c r="G16" i="1"/>
  <c r="H6" i="1" l="1"/>
  <c r="H16" i="1" s="1"/>
  <c r="H42" i="1" s="1"/>
  <c r="H48" i="1" s="1"/>
</calcChain>
</file>

<file path=xl/sharedStrings.xml><?xml version="1.0" encoding="utf-8"?>
<sst xmlns="http://schemas.openxmlformats.org/spreadsheetml/2006/main" count="64" uniqueCount="61">
  <si>
    <t>Event Name:</t>
  </si>
  <si>
    <t xml:space="preserve">Budget Period:  </t>
  </si>
  <si>
    <t>January 1, 2022 - May 31, 2022</t>
  </si>
  <si>
    <t>No. of Participants:</t>
  </si>
  <si>
    <t>APPT.</t>
  </si>
  <si>
    <t>NAME</t>
  </si>
  <si>
    <t>TITLE</t>
  </si>
  <si>
    <t xml:space="preserve">TYPE </t>
  </si>
  <si>
    <t>EFFORT</t>
  </si>
  <si>
    <t>BASE</t>
  </si>
  <si>
    <t>SALARY</t>
  </si>
  <si>
    <t>FRINGE</t>
  </si>
  <si>
    <t>TOTAL</t>
  </si>
  <si>
    <t>Travel Calculations (if needed)</t>
  </si>
  <si>
    <t>Faculty/PI</t>
  </si>
  <si>
    <t>Location (if not CH)</t>
  </si>
  <si>
    <t># staff</t>
  </si>
  <si>
    <t># days</t>
  </si>
  <si>
    <t>Flight$</t>
  </si>
  <si>
    <t>Airfare</t>
  </si>
  <si>
    <t>Hotel$</t>
  </si>
  <si>
    <t>Hotel</t>
  </si>
  <si>
    <t>Per Diem</t>
  </si>
  <si>
    <t>Misc</t>
  </si>
  <si>
    <t>Project manager</t>
  </si>
  <si>
    <t>Web developer</t>
  </si>
  <si>
    <t>in kind</t>
  </si>
  <si>
    <t>Facilities manager</t>
  </si>
  <si>
    <t>IT support</t>
  </si>
  <si>
    <t>Other</t>
  </si>
  <si>
    <t>TOTAL PERSONNEL and FRINGE (PERSNL)</t>
  </si>
  <si>
    <t>SPEAKERS</t>
  </si>
  <si>
    <t>https://www.gsa.gov/travel/plan-book/per-diem-rates</t>
  </si>
  <si>
    <t>TOTAL SPEAKERS</t>
  </si>
  <si>
    <r>
      <t>SUPPLIES</t>
    </r>
    <r>
      <rPr>
        <sz val="10"/>
        <rFont val="Times New Roman"/>
        <family val="1"/>
      </rPr>
      <t xml:space="preserve"> (530000)</t>
    </r>
  </si>
  <si>
    <t>Nametags</t>
  </si>
  <si>
    <t>Envelopes</t>
  </si>
  <si>
    <t>Pens</t>
  </si>
  <si>
    <t>TOTAL SUPPLIES</t>
  </si>
  <si>
    <r>
      <t xml:space="preserve">DOMESTIC TRAVEL </t>
    </r>
    <r>
      <rPr>
        <sz val="10"/>
        <rFont val="Times New Roman"/>
        <family val="1"/>
      </rPr>
      <t>(526100)</t>
    </r>
  </si>
  <si>
    <t>Staff</t>
  </si>
  <si>
    <t>Speakers</t>
  </si>
  <si>
    <t>TOTAL TRAVEL</t>
  </si>
  <si>
    <t>OTHER</t>
  </si>
  <si>
    <t>Registration system</t>
  </si>
  <si>
    <t>Background checks</t>
  </si>
  <si>
    <t>Printing</t>
  </si>
  <si>
    <t>Captioning</t>
  </si>
  <si>
    <t>Signage</t>
  </si>
  <si>
    <t>Shipping</t>
  </si>
  <si>
    <t>Meetings &amp; amenities</t>
  </si>
  <si>
    <t>TOTAL OTHER</t>
  </si>
  <si>
    <t>TOTAL EXPENSES</t>
  </si>
  <si>
    <t>REVENUE</t>
  </si>
  <si>
    <t>Registration fees</t>
  </si>
  <si>
    <t>Exhibitors</t>
  </si>
  <si>
    <t>Sponsors</t>
  </si>
  <si>
    <t>TOTAL REVENUE</t>
  </si>
  <si>
    <t>SURPLUS / (DEFICIT)</t>
  </si>
  <si>
    <t>Fringe Rates</t>
  </si>
  <si>
    <t>https://research.unc.edu/sponsored-research/resources/information-sheet/#info8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</si>
</sst>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General_)"/>
    <numFmt numFmtId="165" formatCode="&quot;$&quot;#,##0"/>
    <numFmt numFmtId="166" formatCode="_(&quot;$&quot;* #,##0_);_(&quot;$&quot;* \(#,##0\);_(&quot;$&quot;* &quot;-&quot;??_);_(@_)"/>
    <numFmt numFmtId="167" formatCode="0.00_)"/>
  </numFmts>
  <fonts count="12">
    <font>
      <sz val="10"/>
      <color theme="1"/>
      <name val="Times New Roman"/>
      <family val="2"/>
    </font>
    <font>
      <b/>
      <sz val="12"/>
      <name val="Times New Roman"/>
      <family val="1"/>
    </font>
    <font>
      <sz val="12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u/>
      <sz val="10"/>
      <color theme="10"/>
      <name val="Times New Roman"/>
      <family val="2"/>
    </font>
    <font>
      <sz val="11"/>
      <name val="CG Times (WN)"/>
    </font>
    <font>
      <b/>
      <sz val="10"/>
      <color theme="1"/>
      <name val="Times New Roman"/>
      <family val="1"/>
    </font>
    <font>
      <sz val="12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7" fontId="4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  <xf numFmtId="39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5" fontId="3" fillId="0" borderId="2" xfId="0" applyNumberFormat="1" applyFont="1" applyBorder="1"/>
    <xf numFmtId="5" fontId="4" fillId="0" borderId="2" xfId="0" applyNumberFormat="1" applyFont="1" applyBorder="1"/>
    <xf numFmtId="37" fontId="4" fillId="0" borderId="6" xfId="0" applyNumberFormat="1" applyFont="1" applyBorder="1" applyAlignment="1">
      <alignment horizontal="left"/>
    </xf>
    <xf numFmtId="5" fontId="4" fillId="0" borderId="0" xfId="0" applyNumberFormat="1" applyFont="1" applyAlignment="1">
      <alignment horizontal="center"/>
    </xf>
    <xf numFmtId="5" fontId="4" fillId="0" borderId="0" xfId="0" applyNumberFormat="1" applyFont="1"/>
    <xf numFmtId="5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5" fontId="4" fillId="0" borderId="9" xfId="0" applyNumberFormat="1" applyFont="1" applyBorder="1" applyAlignment="1">
      <alignment horizontal="center"/>
    </xf>
    <xf numFmtId="5" fontId="4" fillId="0" borderId="9" xfId="0" applyNumberFormat="1" applyFont="1" applyBorder="1"/>
    <xf numFmtId="5" fontId="3" fillId="0" borderId="0" xfId="0" applyNumberFormat="1" applyFont="1"/>
    <xf numFmtId="0" fontId="4" fillId="0" borderId="9" xfId="0" applyFont="1" applyBorder="1" applyAlignment="1">
      <alignment horizontal="center"/>
    </xf>
    <xf numFmtId="5" fontId="4" fillId="0" borderId="0" xfId="0" quotePrefix="1" applyNumberFormat="1" applyFont="1"/>
    <xf numFmtId="7" fontId="3" fillId="0" borderId="0" xfId="0" quotePrefix="1" applyNumberFormat="1" applyFont="1"/>
    <xf numFmtId="7" fontId="3" fillId="0" borderId="0" xfId="0" applyNumberFormat="1" applyFont="1"/>
    <xf numFmtId="37" fontId="4" fillId="0" borderId="9" xfId="0" applyNumberFormat="1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5" fontId="4" fillId="0" borderId="12" xfId="0" applyNumberFormat="1" applyFont="1" applyBorder="1"/>
    <xf numFmtId="5" fontId="4" fillId="0" borderId="13" xfId="0" applyNumberFormat="1" applyFont="1" applyBorder="1"/>
    <xf numFmtId="0" fontId="4" fillId="0" borderId="14" xfId="0" applyFont="1" applyBorder="1"/>
    <xf numFmtId="37" fontId="4" fillId="0" borderId="8" xfId="0" applyNumberFormat="1" applyFont="1" applyBorder="1" applyAlignment="1">
      <alignment horizontal="left"/>
    </xf>
    <xf numFmtId="5" fontId="4" fillId="0" borderId="15" xfId="0" applyNumberFormat="1" applyFont="1" applyBorder="1"/>
    <xf numFmtId="37" fontId="3" fillId="0" borderId="0" xfId="0" applyNumberFormat="1" applyFont="1" applyAlignment="1">
      <alignment horizontal="left"/>
    </xf>
    <xf numFmtId="5" fontId="0" fillId="0" borderId="0" xfId="0" applyNumberFormat="1"/>
    <xf numFmtId="165" fontId="0" fillId="0" borderId="0" xfId="0" applyNumberFormat="1"/>
    <xf numFmtId="0" fontId="3" fillId="0" borderId="1" xfId="0" applyFont="1" applyBorder="1"/>
    <xf numFmtId="37" fontId="3" fillId="0" borderId="2" xfId="0" applyNumberFormat="1" applyFont="1" applyBorder="1" applyAlignment="1">
      <alignment horizontal="left"/>
    </xf>
    <xf numFmtId="37" fontId="3" fillId="0" borderId="6" xfId="0" applyNumberFormat="1" applyFont="1" applyBorder="1" applyAlignment="1">
      <alignment horizontal="left"/>
    </xf>
    <xf numFmtId="0" fontId="3" fillId="0" borderId="9" xfId="0" applyFont="1" applyBorder="1"/>
    <xf numFmtId="37" fontId="4" fillId="0" borderId="17" xfId="0" applyNumberFormat="1" applyFont="1" applyBorder="1" applyAlignment="1">
      <alignment horizontal="left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5" fontId="4" fillId="0" borderId="18" xfId="0" applyNumberFormat="1" applyFont="1" applyBorder="1"/>
    <xf numFmtId="6" fontId="3" fillId="0" borderId="0" xfId="0" applyNumberFormat="1" applyFont="1"/>
    <xf numFmtId="0" fontId="3" fillId="0" borderId="0" xfId="0" applyFont="1"/>
    <xf numFmtId="5" fontId="4" fillId="0" borderId="19" xfId="0" applyNumberFormat="1" applyFont="1" applyBorder="1"/>
    <xf numFmtId="5" fontId="4" fillId="0" borderId="20" xfId="0" applyNumberFormat="1" applyFont="1" applyBorder="1"/>
    <xf numFmtId="0" fontId="4" fillId="0" borderId="7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3" fillId="0" borderId="7" xfId="0" applyNumberFormat="1" applyFont="1" applyBorder="1"/>
    <xf numFmtId="0" fontId="6" fillId="0" borderId="0" xfId="0" applyFont="1"/>
    <xf numFmtId="3" fontId="0" fillId="0" borderId="0" xfId="0" applyNumberFormat="1"/>
    <xf numFmtId="5" fontId="4" fillId="0" borderId="16" xfId="0" applyNumberFormat="1" applyFont="1" applyBorder="1"/>
    <xf numFmtId="0" fontId="7" fillId="0" borderId="0" xfId="1"/>
    <xf numFmtId="167" fontId="4" fillId="0" borderId="0" xfId="0" applyNumberFormat="1" applyFont="1"/>
    <xf numFmtId="167" fontId="8" fillId="0" borderId="0" xfId="0" applyNumberFormat="1" applyFont="1"/>
    <xf numFmtId="167" fontId="4" fillId="0" borderId="1" xfId="0" applyNumberFormat="1" applyFont="1" applyBorder="1"/>
    <xf numFmtId="167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165" fontId="3" fillId="0" borderId="1" xfId="0" applyNumberFormat="1" applyFont="1" applyBorder="1"/>
    <xf numFmtId="165" fontId="3" fillId="2" borderId="1" xfId="0" applyNumberFormat="1" applyFont="1" applyFill="1" applyBorder="1"/>
    <xf numFmtId="49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7" fontId="0" fillId="0" borderId="0" xfId="0" applyNumberFormat="1"/>
    <xf numFmtId="49" fontId="3" fillId="0" borderId="0" xfId="0" applyNumberFormat="1" applyFont="1"/>
    <xf numFmtId="1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5" fontId="9" fillId="0" borderId="0" xfId="0" applyNumberFormat="1" applyFont="1"/>
    <xf numFmtId="0" fontId="10" fillId="0" borderId="0" xfId="0" applyFont="1"/>
    <xf numFmtId="166" fontId="4" fillId="0" borderId="10" xfId="0" applyNumberFormat="1" applyFont="1" applyBorder="1"/>
    <xf numFmtId="5" fontId="11" fillId="0" borderId="0" xfId="0" applyNumberFormat="1" applyFont="1"/>
    <xf numFmtId="5" fontId="3" fillId="0" borderId="9" xfId="0" applyNumberFormat="1" applyFont="1" applyBorder="1"/>
    <xf numFmtId="5" fontId="3" fillId="0" borderId="12" xfId="0" applyNumberFormat="1" applyFont="1" applyBorder="1"/>
    <xf numFmtId="166" fontId="4" fillId="0" borderId="16" xfId="0" applyNumberFormat="1" applyFont="1" applyBorder="1"/>
    <xf numFmtId="37" fontId="4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research.unc.edu/sponsored-research/resources/information-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showGridLines="0" tabSelected="1" workbookViewId="0"/>
  </sheetViews>
  <sheetFormatPr defaultRowHeight="12.75"/>
  <cols>
    <col min="1" max="1" width="24.1640625" customWidth="1"/>
    <col min="2" max="2" width="19.33203125" customWidth="1"/>
    <col min="3" max="3" width="13.83203125" customWidth="1"/>
    <col min="4" max="5" width="11.83203125" customWidth="1"/>
    <col min="6" max="6" width="11" customWidth="1"/>
    <col min="8" max="8" width="13" customWidth="1"/>
    <col min="9" max="9" width="10.83203125" bestFit="1" customWidth="1"/>
    <col min="11" max="11" width="29.5" bestFit="1" customWidth="1"/>
    <col min="12" max="13" width="6.83203125" bestFit="1" customWidth="1"/>
    <col min="14" max="14" width="7.83203125" bestFit="1" customWidth="1"/>
    <col min="15" max="15" width="8" bestFit="1" customWidth="1"/>
    <col min="16" max="16" width="7.1640625" bestFit="1" customWidth="1"/>
    <col min="17" max="17" width="6" bestFit="1" customWidth="1"/>
    <col min="18" max="18" width="9.83203125" bestFit="1" customWidth="1"/>
    <col min="19" max="19" width="5.6640625" bestFit="1" customWidth="1"/>
    <col min="20" max="20" width="8.33203125" bestFit="1" customWidth="1"/>
  </cols>
  <sheetData>
    <row r="1" spans="1:20" ht="15.75">
      <c r="A1" s="1" t="s">
        <v>0</v>
      </c>
      <c r="B1" s="76"/>
      <c r="C1" s="3"/>
      <c r="D1" s="2"/>
      <c r="E1" s="2"/>
      <c r="F1" s="2"/>
      <c r="G1" s="2"/>
      <c r="H1" s="2"/>
    </row>
    <row r="2" spans="1:20" ht="15.75">
      <c r="A2" s="4" t="s">
        <v>1</v>
      </c>
      <c r="B2" s="76" t="s">
        <v>2</v>
      </c>
      <c r="C2" s="5"/>
      <c r="D2" s="1"/>
      <c r="E2" s="1"/>
      <c r="F2" s="1"/>
      <c r="G2" s="1"/>
      <c r="H2" s="1"/>
    </row>
    <row r="3" spans="1:20" ht="15.75">
      <c r="A3" s="4" t="s">
        <v>3</v>
      </c>
      <c r="B3" s="76"/>
      <c r="C3" s="5"/>
      <c r="D3" s="1"/>
      <c r="E3" s="1"/>
      <c r="F3" s="1"/>
      <c r="G3" s="1"/>
      <c r="H3" s="1"/>
    </row>
    <row r="4" spans="1:20">
      <c r="A4" s="6"/>
      <c r="B4" s="7"/>
      <c r="C4" s="8" t="s">
        <v>4</v>
      </c>
      <c r="D4" s="7"/>
      <c r="E4" s="9"/>
      <c r="F4" s="7"/>
      <c r="G4" s="7"/>
      <c r="H4" s="7"/>
    </row>
    <row r="5" spans="1:20" ht="15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K5" s="61" t="s">
        <v>13</v>
      </c>
      <c r="L5" s="62"/>
      <c r="M5" s="62"/>
      <c r="N5" s="62"/>
      <c r="O5" s="62"/>
      <c r="P5" s="62"/>
      <c r="Q5" s="62"/>
      <c r="R5" s="62"/>
      <c r="S5" s="62"/>
      <c r="T5" s="62"/>
    </row>
    <row r="6" spans="1:20">
      <c r="A6" s="40"/>
      <c r="B6" s="41" t="s">
        <v>14</v>
      </c>
      <c r="C6" s="11">
        <f>5/12</f>
        <v>0.41666666666666669</v>
      </c>
      <c r="D6" s="12">
        <v>0.05</v>
      </c>
      <c r="E6" s="13">
        <v>108100</v>
      </c>
      <c r="F6" s="13">
        <f>(E6*D6*C6)</f>
        <v>2252.0833333333335</v>
      </c>
      <c r="G6" s="13">
        <f>F6*0.259+(7046*D6)</f>
        <v>935.58958333333339</v>
      </c>
      <c r="H6" s="14">
        <f t="shared" ref="H6" si="0">(F6+G6)</f>
        <v>3187.6729166666669</v>
      </c>
      <c r="I6" s="78"/>
      <c r="K6" s="63" t="s">
        <v>15</v>
      </c>
      <c r="L6" s="63" t="s">
        <v>16</v>
      </c>
      <c r="M6" s="63" t="s">
        <v>17</v>
      </c>
      <c r="N6" s="63" t="s">
        <v>18</v>
      </c>
      <c r="O6" s="63" t="s">
        <v>19</v>
      </c>
      <c r="P6" s="63" t="s">
        <v>20</v>
      </c>
      <c r="Q6" s="63" t="s">
        <v>21</v>
      </c>
      <c r="R6" s="63" t="s">
        <v>22</v>
      </c>
      <c r="S6" s="63" t="s">
        <v>23</v>
      </c>
      <c r="T6" s="63" t="s">
        <v>12</v>
      </c>
    </row>
    <row r="7" spans="1:20">
      <c r="A7" s="40"/>
      <c r="B7" s="41" t="s">
        <v>24</v>
      </c>
      <c r="C7" s="11">
        <f>5/12</f>
        <v>0.41666666666666669</v>
      </c>
      <c r="D7" s="12">
        <v>0.1</v>
      </c>
      <c r="E7" s="13">
        <v>50000</v>
      </c>
      <c r="F7" s="13">
        <f>(E7*D7*C7)</f>
        <v>2083.3333333333335</v>
      </c>
      <c r="G7" s="13">
        <f>F7*0.259+(7046*D7)</f>
        <v>1244.1833333333334</v>
      </c>
      <c r="H7" s="14">
        <f t="shared" ref="H7:H15" si="1">(F7+G7)</f>
        <v>3327.5166666666669</v>
      </c>
      <c r="I7" s="38"/>
      <c r="K7" s="64"/>
      <c r="L7" s="65">
        <v>1</v>
      </c>
      <c r="M7" s="65">
        <v>3</v>
      </c>
      <c r="N7" s="66">
        <v>750</v>
      </c>
      <c r="O7" s="67">
        <f>N7*L7</f>
        <v>750</v>
      </c>
      <c r="P7" s="66">
        <v>200</v>
      </c>
      <c r="Q7" s="67">
        <f>P7*M7*L7</f>
        <v>600</v>
      </c>
      <c r="R7" s="67">
        <f>40*M7*L7</f>
        <v>120</v>
      </c>
      <c r="S7" s="67">
        <f>32*4</f>
        <v>128</v>
      </c>
      <c r="T7" s="66">
        <f>SUM(O7,Q7,R7,S7)</f>
        <v>1598</v>
      </c>
    </row>
    <row r="8" spans="1:20">
      <c r="A8" s="40"/>
      <c r="B8" s="41" t="s">
        <v>25</v>
      </c>
      <c r="C8" s="11">
        <f>5/12</f>
        <v>0.41666666666666669</v>
      </c>
      <c r="D8" s="12">
        <v>0.05</v>
      </c>
      <c r="E8" s="13">
        <v>50000</v>
      </c>
      <c r="F8" s="13">
        <f t="shared" ref="F8:F15" si="2">(E8*D8*C8)</f>
        <v>1041.6666666666667</v>
      </c>
      <c r="G8" s="13">
        <f t="shared" ref="G8:G15" si="3">F8*0.259+(7046*D8)</f>
        <v>622.0916666666667</v>
      </c>
      <c r="H8" s="14">
        <f t="shared" si="1"/>
        <v>1663.7583333333334</v>
      </c>
      <c r="I8" s="78" t="s">
        <v>26</v>
      </c>
      <c r="K8" s="68"/>
      <c r="L8" s="65"/>
      <c r="M8" s="65"/>
      <c r="N8" s="66"/>
      <c r="O8" s="67">
        <f>N8*L8</f>
        <v>0</v>
      </c>
      <c r="P8" s="66"/>
      <c r="Q8" s="67">
        <f>P8*M8*L8</f>
        <v>0</v>
      </c>
      <c r="R8" s="67">
        <f>40*M8*L8</f>
        <v>0</v>
      </c>
      <c r="S8" s="67"/>
      <c r="T8" s="66">
        <f t="shared" ref="T8:T16" si="4">SUM(O8,Q8,R8,S8)</f>
        <v>0</v>
      </c>
    </row>
    <row r="9" spans="1:20">
      <c r="A9" s="40"/>
      <c r="B9" s="41" t="s">
        <v>27</v>
      </c>
      <c r="C9" s="11">
        <f>5/12</f>
        <v>0.41666666666666669</v>
      </c>
      <c r="D9" s="12">
        <v>0.1</v>
      </c>
      <c r="E9" s="13">
        <v>50000</v>
      </c>
      <c r="F9" s="13">
        <f t="shared" si="2"/>
        <v>2083.3333333333335</v>
      </c>
      <c r="G9" s="13">
        <f t="shared" si="3"/>
        <v>1244.1833333333334</v>
      </c>
      <c r="H9" s="14">
        <f t="shared" si="1"/>
        <v>3327.5166666666669</v>
      </c>
      <c r="I9" s="78" t="s">
        <v>26</v>
      </c>
      <c r="K9" s="68"/>
      <c r="L9" s="65"/>
      <c r="M9" s="65"/>
      <c r="N9" s="66"/>
      <c r="O9" s="67">
        <f t="shared" ref="O9:O16" si="5">N9*L9</f>
        <v>0</v>
      </c>
      <c r="P9" s="66"/>
      <c r="Q9" s="67">
        <f t="shared" ref="Q9:Q16" si="6">P9*M9*L9</f>
        <v>0</v>
      </c>
      <c r="R9" s="67">
        <f t="shared" ref="R9:R16" si="7">40*M9*L9</f>
        <v>0</v>
      </c>
      <c r="S9" s="67"/>
      <c r="T9" s="66">
        <f t="shared" si="4"/>
        <v>0</v>
      </c>
    </row>
    <row r="10" spans="1:20">
      <c r="A10" s="40"/>
      <c r="B10" s="41" t="s">
        <v>28</v>
      </c>
      <c r="C10" s="11">
        <f>5/12</f>
        <v>0.41666666666666669</v>
      </c>
      <c r="D10" s="12">
        <v>0.05</v>
      </c>
      <c r="E10" s="13">
        <v>50000</v>
      </c>
      <c r="F10" s="13">
        <f t="shared" si="2"/>
        <v>1041.6666666666667</v>
      </c>
      <c r="G10" s="13">
        <f t="shared" si="3"/>
        <v>622.0916666666667</v>
      </c>
      <c r="H10" s="14">
        <f t="shared" si="1"/>
        <v>1663.7583333333334</v>
      </c>
      <c r="I10" s="78" t="s">
        <v>26</v>
      </c>
      <c r="K10" s="68"/>
      <c r="L10" s="65"/>
      <c r="M10" s="65"/>
      <c r="N10" s="66"/>
      <c r="O10" s="67">
        <f t="shared" si="5"/>
        <v>0</v>
      </c>
      <c r="P10" s="66"/>
      <c r="Q10" s="67">
        <f t="shared" si="6"/>
        <v>0</v>
      </c>
      <c r="R10" s="67">
        <f t="shared" si="7"/>
        <v>0</v>
      </c>
      <c r="S10" s="67"/>
      <c r="T10" s="66">
        <f t="shared" si="4"/>
        <v>0</v>
      </c>
    </row>
    <row r="11" spans="1:20">
      <c r="A11" s="40"/>
      <c r="B11" s="41" t="s">
        <v>29</v>
      </c>
      <c r="C11" s="11">
        <f>5/12</f>
        <v>0.41666666666666669</v>
      </c>
      <c r="D11" s="12">
        <v>0.05</v>
      </c>
      <c r="E11" s="13">
        <v>50000</v>
      </c>
      <c r="F11" s="13">
        <f t="shared" si="2"/>
        <v>1041.6666666666667</v>
      </c>
      <c r="G11" s="13">
        <f t="shared" si="3"/>
        <v>622.0916666666667</v>
      </c>
      <c r="H11" s="14">
        <f t="shared" si="1"/>
        <v>1663.7583333333334</v>
      </c>
      <c r="I11" s="38"/>
      <c r="K11" s="68"/>
      <c r="L11" s="65"/>
      <c r="M11" s="65"/>
      <c r="N11" s="66"/>
      <c r="O11" s="67">
        <f t="shared" si="5"/>
        <v>0</v>
      </c>
      <c r="P11" s="69"/>
      <c r="Q11" s="67">
        <f t="shared" si="6"/>
        <v>0</v>
      </c>
      <c r="R11" s="67">
        <f t="shared" si="7"/>
        <v>0</v>
      </c>
      <c r="S11" s="67"/>
      <c r="T11" s="66">
        <f t="shared" si="4"/>
        <v>0</v>
      </c>
    </row>
    <row r="12" spans="1:20">
      <c r="A12" s="40"/>
      <c r="B12" s="41"/>
      <c r="C12" s="11"/>
      <c r="D12" s="12"/>
      <c r="E12" s="13"/>
      <c r="F12" s="13">
        <f t="shared" si="2"/>
        <v>0</v>
      </c>
      <c r="G12" s="13">
        <f t="shared" si="3"/>
        <v>0</v>
      </c>
      <c r="H12" s="14">
        <f t="shared" si="1"/>
        <v>0</v>
      </c>
      <c r="I12" s="38"/>
      <c r="K12" s="68"/>
      <c r="L12" s="65"/>
      <c r="M12" s="65"/>
      <c r="N12" s="66"/>
      <c r="O12" s="67">
        <f t="shared" si="5"/>
        <v>0</v>
      </c>
      <c r="P12" s="69"/>
      <c r="Q12" s="67">
        <f t="shared" si="6"/>
        <v>0</v>
      </c>
      <c r="R12" s="67">
        <f t="shared" si="7"/>
        <v>0</v>
      </c>
      <c r="S12" s="67"/>
      <c r="T12" s="66">
        <f t="shared" si="4"/>
        <v>0</v>
      </c>
    </row>
    <row r="13" spans="1:20">
      <c r="A13" s="40"/>
      <c r="B13" s="41"/>
      <c r="C13" s="11"/>
      <c r="D13" s="12"/>
      <c r="E13" s="13"/>
      <c r="F13" s="13">
        <f t="shared" si="2"/>
        <v>0</v>
      </c>
      <c r="G13" s="13">
        <f t="shared" si="3"/>
        <v>0</v>
      </c>
      <c r="H13" s="14">
        <f t="shared" si="1"/>
        <v>0</v>
      </c>
      <c r="I13" s="38"/>
      <c r="K13" s="68"/>
      <c r="L13" s="65"/>
      <c r="M13" s="65"/>
      <c r="N13" s="66"/>
      <c r="O13" s="67">
        <f t="shared" si="5"/>
        <v>0</v>
      </c>
      <c r="P13" s="69"/>
      <c r="Q13" s="67">
        <f t="shared" si="6"/>
        <v>0</v>
      </c>
      <c r="R13" s="67">
        <f t="shared" si="7"/>
        <v>0</v>
      </c>
      <c r="S13" s="67"/>
      <c r="T13" s="66">
        <f t="shared" si="4"/>
        <v>0</v>
      </c>
    </row>
    <row r="14" spans="1:20">
      <c r="A14" s="40"/>
      <c r="B14" s="41"/>
      <c r="C14" s="11"/>
      <c r="D14" s="12"/>
      <c r="E14" s="13"/>
      <c r="F14" s="13">
        <f t="shared" si="2"/>
        <v>0</v>
      </c>
      <c r="G14" s="13">
        <f t="shared" si="3"/>
        <v>0</v>
      </c>
      <c r="H14" s="14">
        <f t="shared" si="1"/>
        <v>0</v>
      </c>
      <c r="I14" s="38"/>
      <c r="K14" s="68"/>
      <c r="L14" s="65"/>
      <c r="M14" s="65"/>
      <c r="N14" s="66"/>
      <c r="O14" s="67">
        <f t="shared" si="5"/>
        <v>0</v>
      </c>
      <c r="P14" s="69"/>
      <c r="Q14" s="67">
        <f t="shared" si="6"/>
        <v>0</v>
      </c>
      <c r="R14" s="67">
        <f t="shared" si="7"/>
        <v>0</v>
      </c>
      <c r="S14" s="67"/>
      <c r="T14" s="66">
        <f t="shared" si="4"/>
        <v>0</v>
      </c>
    </row>
    <row r="15" spans="1:20">
      <c r="A15" s="40"/>
      <c r="B15" s="41"/>
      <c r="C15" s="11"/>
      <c r="D15" s="12"/>
      <c r="E15" s="13"/>
      <c r="F15" s="13">
        <f t="shared" si="2"/>
        <v>0</v>
      </c>
      <c r="G15" s="13">
        <f t="shared" si="3"/>
        <v>0</v>
      </c>
      <c r="H15" s="14">
        <f t="shared" si="1"/>
        <v>0</v>
      </c>
      <c r="K15" s="68"/>
      <c r="L15" s="65"/>
      <c r="M15" s="65"/>
      <c r="N15" s="66"/>
      <c r="O15" s="67">
        <f t="shared" si="5"/>
        <v>0</v>
      </c>
      <c r="P15" s="69"/>
      <c r="Q15" s="67">
        <f t="shared" si="6"/>
        <v>0</v>
      </c>
      <c r="R15" s="67">
        <f t="shared" si="7"/>
        <v>0</v>
      </c>
      <c r="S15" s="67"/>
      <c r="T15" s="66">
        <f t="shared" si="4"/>
        <v>0</v>
      </c>
    </row>
    <row r="16" spans="1:20" ht="13.5" thickBot="1">
      <c r="A16" s="82" t="s">
        <v>30</v>
      </c>
      <c r="B16" s="83"/>
      <c r="C16" s="83"/>
      <c r="D16" s="83"/>
      <c r="E16" s="84"/>
      <c r="F16" s="50">
        <f>SUM(F6:F15)</f>
        <v>9543.75</v>
      </c>
      <c r="G16" s="50">
        <f>SUM(G6:G15)</f>
        <v>5290.2312500000007</v>
      </c>
      <c r="H16" s="50">
        <f>SUM(H6:H15)</f>
        <v>14833.981250000001</v>
      </c>
      <c r="K16" s="68"/>
      <c r="L16" s="65"/>
      <c r="M16" s="65"/>
      <c r="N16" s="66"/>
      <c r="O16" s="67">
        <f t="shared" si="5"/>
        <v>0</v>
      </c>
      <c r="P16" s="69"/>
      <c r="Q16" s="67">
        <f t="shared" si="6"/>
        <v>0</v>
      </c>
      <c r="R16" s="67">
        <f t="shared" si="7"/>
        <v>0</v>
      </c>
      <c r="S16" s="67"/>
      <c r="T16" s="66">
        <f t="shared" si="4"/>
        <v>0</v>
      </c>
    </row>
    <row r="17" spans="1:20">
      <c r="A17" s="15" t="s">
        <v>31</v>
      </c>
      <c r="B17" s="7"/>
      <c r="C17" s="16"/>
      <c r="D17" s="7"/>
      <c r="E17" s="17"/>
      <c r="F17" s="17"/>
      <c r="G17" s="17"/>
      <c r="H17" s="18"/>
      <c r="K17" s="68"/>
      <c r="L17" s="65"/>
      <c r="M17" s="65"/>
      <c r="N17" s="66"/>
      <c r="O17" s="67"/>
      <c r="P17" s="69"/>
      <c r="Q17" s="67"/>
      <c r="R17" s="67"/>
      <c r="S17" s="67"/>
      <c r="T17" s="66">
        <f>SUM(T7:T16)</f>
        <v>1598</v>
      </c>
    </row>
    <row r="18" spans="1:20">
      <c r="A18" s="42"/>
      <c r="B18" s="7"/>
      <c r="C18" s="16"/>
      <c r="D18" s="48">
        <v>0</v>
      </c>
      <c r="E18" s="17"/>
      <c r="F18" s="17"/>
      <c r="G18" s="17"/>
      <c r="H18" s="18"/>
      <c r="K18" s="70"/>
      <c r="L18" s="38"/>
      <c r="O18" s="71"/>
      <c r="P18" s="72"/>
      <c r="Q18" s="72"/>
      <c r="R18" s="73"/>
      <c r="S18" s="73"/>
      <c r="T18" s="74"/>
    </row>
    <row r="19" spans="1:20">
      <c r="A19" s="42"/>
      <c r="B19" s="7"/>
      <c r="C19" s="16"/>
      <c r="D19" s="48">
        <v>0</v>
      </c>
      <c r="E19" s="17"/>
      <c r="F19" s="17"/>
      <c r="G19" s="17"/>
      <c r="H19" s="18"/>
      <c r="K19" s="70"/>
      <c r="L19" s="38"/>
      <c r="O19" s="71"/>
      <c r="P19" s="72"/>
      <c r="Q19" s="72"/>
      <c r="R19" s="73"/>
      <c r="S19" s="73"/>
      <c r="T19" s="74"/>
    </row>
    <row r="20" spans="1:20">
      <c r="A20" s="42"/>
      <c r="B20" s="7"/>
      <c r="C20" s="16"/>
      <c r="D20" s="48">
        <v>0</v>
      </c>
      <c r="E20" s="17"/>
      <c r="F20" s="17"/>
      <c r="G20" s="17"/>
      <c r="H20" s="18"/>
      <c r="K20" s="60" t="s">
        <v>32</v>
      </c>
      <c r="L20" s="75"/>
    </row>
    <row r="21" spans="1:20" ht="13.5" thickBot="1">
      <c r="A21" s="19" t="s">
        <v>33</v>
      </c>
      <c r="B21" s="20"/>
      <c r="C21" s="21"/>
      <c r="D21" s="43"/>
      <c r="E21" s="22"/>
      <c r="F21" s="22"/>
      <c r="G21" s="22"/>
      <c r="H21" s="77">
        <f>SUM(D18:D20)</f>
        <v>0</v>
      </c>
      <c r="I21" s="58"/>
    </row>
    <row r="22" spans="1:20">
      <c r="A22" s="15" t="s">
        <v>34</v>
      </c>
      <c r="B22" s="7"/>
      <c r="C22" s="16"/>
      <c r="D22" s="49"/>
      <c r="E22" s="17"/>
      <c r="F22" s="17"/>
      <c r="G22" s="17"/>
      <c r="H22" s="18"/>
    </row>
    <row r="23" spans="1:20">
      <c r="A23" s="42" t="s">
        <v>35</v>
      </c>
      <c r="B23" s="7"/>
      <c r="C23" s="16"/>
      <c r="D23" s="48">
        <v>0</v>
      </c>
      <c r="E23" s="17"/>
      <c r="F23" s="17"/>
      <c r="G23" s="17"/>
      <c r="H23" s="18"/>
    </row>
    <row r="24" spans="1:20" s="57" customFormat="1">
      <c r="A24" s="42" t="s">
        <v>36</v>
      </c>
      <c r="B24" s="49"/>
      <c r="C24" s="55"/>
      <c r="D24" s="48">
        <v>0</v>
      </c>
      <c r="E24" s="23"/>
      <c r="F24" s="23"/>
      <c r="G24" s="23"/>
      <c r="H24" s="56"/>
    </row>
    <row r="25" spans="1:20">
      <c r="A25" s="42" t="s">
        <v>37</v>
      </c>
      <c r="B25" s="7"/>
      <c r="C25" s="49"/>
      <c r="D25" s="48">
        <v>0</v>
      </c>
      <c r="E25" s="17"/>
      <c r="F25" s="23"/>
      <c r="G25" s="17"/>
      <c r="H25" s="18"/>
    </row>
    <row r="26" spans="1:20" ht="13.5" thickBot="1">
      <c r="A26" s="19" t="s">
        <v>38</v>
      </c>
      <c r="B26" s="20"/>
      <c r="C26" s="24"/>
      <c r="D26" s="79"/>
      <c r="E26" s="20"/>
      <c r="F26" s="22"/>
      <c r="G26" s="22"/>
      <c r="H26" s="77">
        <f>SUM(D24:D25)</f>
        <v>0</v>
      </c>
    </row>
    <row r="27" spans="1:20">
      <c r="A27" s="15" t="s">
        <v>39</v>
      </c>
      <c r="B27" s="7"/>
      <c r="C27" s="8"/>
      <c r="D27" s="23"/>
      <c r="E27" s="25"/>
      <c r="F27" s="17"/>
      <c r="G27" s="17"/>
      <c r="H27" s="18"/>
    </row>
    <row r="28" spans="1:20">
      <c r="A28" s="42" t="s">
        <v>40</v>
      </c>
      <c r="B28" s="7"/>
      <c r="C28" s="8"/>
      <c r="D28" s="23">
        <f>T17</f>
        <v>1598</v>
      </c>
      <c r="E28" s="25"/>
      <c r="F28" s="17"/>
      <c r="G28" s="17"/>
      <c r="H28" s="18"/>
    </row>
    <row r="29" spans="1:20">
      <c r="A29" s="42" t="s">
        <v>41</v>
      </c>
      <c r="B29" s="7"/>
      <c r="C29" s="8"/>
      <c r="D29" s="23">
        <v>0</v>
      </c>
      <c r="E29" s="25"/>
      <c r="F29" s="17"/>
      <c r="G29" s="17"/>
      <c r="H29" s="18"/>
    </row>
    <row r="30" spans="1:20">
      <c r="A30" s="42"/>
      <c r="B30" s="7"/>
      <c r="C30" s="8"/>
      <c r="D30" s="23"/>
      <c r="E30" s="26"/>
      <c r="F30" s="27"/>
      <c r="G30" s="17"/>
      <c r="H30" s="18"/>
    </row>
    <row r="31" spans="1:20" ht="13.5" thickBot="1">
      <c r="A31" s="19" t="s">
        <v>42</v>
      </c>
      <c r="B31" s="28"/>
      <c r="C31" s="24"/>
      <c r="D31" s="79"/>
      <c r="E31" s="20"/>
      <c r="F31" s="22"/>
      <c r="G31" s="22"/>
      <c r="H31" s="77">
        <f>SUM(D28:D30)</f>
        <v>1598</v>
      </c>
    </row>
    <row r="32" spans="1:20">
      <c r="A32" s="29" t="s">
        <v>43</v>
      </c>
      <c r="B32" s="30"/>
      <c r="C32" s="31"/>
      <c r="D32" s="80"/>
      <c r="E32" s="30"/>
      <c r="F32" s="32"/>
      <c r="G32" s="33"/>
      <c r="H32" s="34"/>
    </row>
    <row r="33" spans="1:8">
      <c r="A33" s="53" t="s">
        <v>44</v>
      </c>
      <c r="B33" s="7"/>
      <c r="C33" s="8"/>
      <c r="D33" s="23">
        <v>0</v>
      </c>
      <c r="E33" s="7"/>
      <c r="F33" s="17"/>
      <c r="G33" s="51"/>
      <c r="H33" s="52"/>
    </row>
    <row r="34" spans="1:8">
      <c r="A34" s="53" t="s">
        <v>45</v>
      </c>
      <c r="B34" s="7"/>
      <c r="C34" s="8"/>
      <c r="D34" s="23">
        <v>0</v>
      </c>
      <c r="E34" s="7"/>
      <c r="F34" s="17"/>
      <c r="G34" s="51"/>
      <c r="H34" s="52"/>
    </row>
    <row r="35" spans="1:8">
      <c r="A35" s="53" t="s">
        <v>46</v>
      </c>
      <c r="B35" s="7"/>
      <c r="C35" s="8"/>
      <c r="D35" s="23">
        <v>0</v>
      </c>
      <c r="E35" s="7"/>
      <c r="F35" s="17"/>
      <c r="G35" s="51"/>
      <c r="H35" s="52"/>
    </row>
    <row r="36" spans="1:8">
      <c r="A36" s="53" t="s">
        <v>47</v>
      </c>
      <c r="B36" s="7"/>
      <c r="C36" s="54"/>
      <c r="D36" s="23">
        <v>0</v>
      </c>
      <c r="E36" s="7"/>
      <c r="F36" s="17"/>
      <c r="G36" s="51"/>
      <c r="H36" s="52"/>
    </row>
    <row r="37" spans="1:8">
      <c r="A37" s="53" t="s">
        <v>48</v>
      </c>
      <c r="B37" s="7"/>
      <c r="C37" s="54"/>
      <c r="D37" s="23">
        <v>0</v>
      </c>
      <c r="E37" s="7"/>
      <c r="F37" s="17"/>
      <c r="G37" s="51"/>
      <c r="H37" s="52"/>
    </row>
    <row r="38" spans="1:8">
      <c r="A38" s="53" t="s">
        <v>49</v>
      </c>
      <c r="B38" s="7"/>
      <c r="C38" s="54"/>
      <c r="D38" s="23">
        <v>0</v>
      </c>
      <c r="E38" s="7"/>
      <c r="F38" s="17"/>
      <c r="G38" s="51"/>
      <c r="H38" s="52"/>
    </row>
    <row r="39" spans="1:8">
      <c r="A39" s="53" t="s">
        <v>50</v>
      </c>
      <c r="B39" s="7"/>
      <c r="C39" s="54"/>
      <c r="D39" s="23">
        <v>0</v>
      </c>
      <c r="E39" s="7"/>
      <c r="F39" s="17"/>
      <c r="G39" s="51"/>
      <c r="H39" s="52"/>
    </row>
    <row r="40" spans="1:8">
      <c r="A40" s="53"/>
      <c r="B40" s="7"/>
      <c r="C40" s="54"/>
      <c r="D40" s="23">
        <v>0</v>
      </c>
      <c r="E40" s="7"/>
      <c r="F40" s="17"/>
      <c r="G40" s="51"/>
      <c r="H40" s="52"/>
    </row>
    <row r="41" spans="1:8" ht="13.5" thickBot="1">
      <c r="A41" s="35" t="s">
        <v>51</v>
      </c>
      <c r="B41" s="20"/>
      <c r="C41" s="24"/>
      <c r="D41" s="79"/>
      <c r="E41" s="20"/>
      <c r="F41" s="22"/>
      <c r="G41" s="36"/>
      <c r="H41" s="77">
        <f>SUM(D36:D38)</f>
        <v>0</v>
      </c>
    </row>
    <row r="42" spans="1:8" ht="13.5" thickBot="1">
      <c r="A42" s="44" t="s">
        <v>52</v>
      </c>
      <c r="B42" s="45"/>
      <c r="C42" s="46"/>
      <c r="D42" s="45"/>
      <c r="E42" s="45"/>
      <c r="F42" s="47"/>
      <c r="G42" s="47"/>
      <c r="H42" s="59">
        <f>H16+H21+H26+H31+H41</f>
        <v>16431.981250000001</v>
      </c>
    </row>
    <row r="43" spans="1:8">
      <c r="A43" s="15" t="s">
        <v>53</v>
      </c>
      <c r="B43" s="7"/>
      <c r="C43" s="8"/>
      <c r="D43" s="23"/>
      <c r="E43" s="25"/>
      <c r="F43" s="17"/>
      <c r="G43" s="17"/>
      <c r="H43" s="18"/>
    </row>
    <row r="44" spans="1:8">
      <c r="A44" s="42" t="s">
        <v>54</v>
      </c>
      <c r="B44" s="7"/>
      <c r="C44" s="8"/>
      <c r="D44" s="23"/>
      <c r="E44" s="25"/>
      <c r="F44" s="17"/>
      <c r="G44" s="17"/>
      <c r="H44" s="18"/>
    </row>
    <row r="45" spans="1:8">
      <c r="A45" s="42" t="s">
        <v>55</v>
      </c>
      <c r="B45" s="7"/>
      <c r="C45" s="8"/>
      <c r="D45" s="23"/>
      <c r="E45" s="25"/>
      <c r="F45" s="17"/>
      <c r="G45" s="17"/>
      <c r="H45" s="18"/>
    </row>
    <row r="46" spans="1:8">
      <c r="A46" s="42" t="s">
        <v>56</v>
      </c>
      <c r="B46" s="7"/>
      <c r="C46" s="8"/>
      <c r="D46" s="23"/>
      <c r="E46" s="26"/>
      <c r="F46" s="27"/>
      <c r="G46" s="17"/>
      <c r="H46" s="18"/>
    </row>
    <row r="47" spans="1:8" ht="13.5" thickBot="1">
      <c r="A47" s="19" t="s">
        <v>57</v>
      </c>
      <c r="B47" s="28"/>
      <c r="C47" s="24"/>
      <c r="D47" s="79"/>
      <c r="E47" s="20"/>
      <c r="F47" s="22"/>
      <c r="G47" s="22"/>
      <c r="H47" s="77">
        <f>SUM(D44:D46)</f>
        <v>0</v>
      </c>
    </row>
    <row r="48" spans="1:8" ht="13.5" thickBot="1">
      <c r="A48" s="44" t="s">
        <v>58</v>
      </c>
      <c r="B48" s="45"/>
      <c r="C48" s="46"/>
      <c r="D48" s="45"/>
      <c r="E48" s="45"/>
      <c r="F48" s="47"/>
      <c r="G48" s="47"/>
      <c r="H48" s="81">
        <f>H47-H42</f>
        <v>-16431.981250000001</v>
      </c>
    </row>
    <row r="50" spans="1:7">
      <c r="A50" s="37" t="s">
        <v>59</v>
      </c>
    </row>
    <row r="51" spans="1:7">
      <c r="A51" s="60" t="s">
        <v>60</v>
      </c>
    </row>
    <row r="52" spans="1:7">
      <c r="G52" s="58"/>
    </row>
    <row r="53" spans="1:7">
      <c r="G53" s="58"/>
    </row>
    <row r="54" spans="1:7">
      <c r="B54" s="38"/>
      <c r="C54" s="38"/>
      <c r="D54" s="38"/>
    </row>
    <row r="55" spans="1:7">
      <c r="B55" s="38"/>
      <c r="C55" s="38"/>
      <c r="D55" s="38"/>
      <c r="G55" s="38"/>
    </row>
    <row r="56" spans="1:7">
      <c r="B56" s="38"/>
      <c r="C56" s="38"/>
      <c r="D56" s="38"/>
    </row>
    <row r="57" spans="1:7">
      <c r="B57" s="38"/>
      <c r="C57" s="38"/>
      <c r="D57" s="38"/>
    </row>
    <row r="59" spans="1:7">
      <c r="B59" s="39"/>
    </row>
  </sheetData>
  <mergeCells count="1">
    <mergeCell ref="A16:E16"/>
  </mergeCells>
  <hyperlinks>
    <hyperlink ref="A51" r:id="rId1" location="info8" display="https://research.unc.edu/sponsored-research/resources/information-sheet/ - info8" xr:uid="{2DF6E66A-BC1B-43DB-A034-62ED7393E16E}"/>
    <hyperlink ref="K20" r:id="rId2" xr:uid="{266639F0-0253-4FC6-86A8-D3E3646AC9D7}"/>
  </hyperlinks>
  <pageMargins left="0.7" right="0.7" top="0.75" bottom="0.75" header="0.3" footer="0.3"/>
  <pageSetup scale="97" orientation="portrait" r:id="rId3"/>
  <ignoredErrors>
    <ignoredError sqref="H26 H4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F370FAE201494295132CC2E7E17F03" ma:contentTypeVersion="6" ma:contentTypeDescription="Create a new document." ma:contentTypeScope="" ma:versionID="fe2c360a21ca2def75205307f1888847">
  <xsd:schema xmlns:xsd="http://www.w3.org/2001/XMLSchema" xmlns:xs="http://www.w3.org/2001/XMLSchema" xmlns:p="http://schemas.microsoft.com/office/2006/metadata/properties" xmlns:ns2="e9ef993e-0178-4d60-853f-0ed65b2f53d5" xmlns:ns3="46749dfe-618b-4d85-b65f-2b1e76e92fdc" targetNamespace="http://schemas.microsoft.com/office/2006/metadata/properties" ma:root="true" ma:fieldsID="1e715c67aeda8e7f5d4f3e9219ec7098" ns2:_="" ns3:_="">
    <xsd:import namespace="e9ef993e-0178-4d60-853f-0ed65b2f53d5"/>
    <xsd:import namespace="46749dfe-618b-4d85-b65f-2b1e76e92f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993e-0178-4d60-853f-0ed65b2f5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49dfe-618b-4d85-b65f-2b1e76e92f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2E0EA0-BA5D-46E5-9B61-3D58D30461FF}"/>
</file>

<file path=customXml/itemProps2.xml><?xml version="1.0" encoding="utf-8"?>
<ds:datastoreItem xmlns:ds="http://schemas.openxmlformats.org/officeDocument/2006/customXml" ds:itemID="{3852F72C-9B9E-4FF2-A558-73DA6E1574E0}"/>
</file>

<file path=customXml/itemProps3.xml><?xml version="1.0" encoding="utf-8"?>
<ds:datastoreItem xmlns:ds="http://schemas.openxmlformats.org/officeDocument/2006/customXml" ds:itemID="{ADBE814A-6712-4A60-A9DB-828454F4C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North Carolina at Chapel Hill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Gunther-Mohr</dc:creator>
  <cp:keywords/>
  <dc:description/>
  <cp:lastModifiedBy/>
  <cp:revision/>
  <dcterms:created xsi:type="dcterms:W3CDTF">2013-05-09T13:12:02Z</dcterms:created>
  <dcterms:modified xsi:type="dcterms:W3CDTF">2022-10-20T17:13:10Z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0x010100E5F370FAE201494295132CC2E7E17F03</vt:lpwstr>
  </property>
</Properties>
</file>